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11640" activeTab="0"/>
  </bookViews>
  <sheets>
    <sheet name="Plan1" sheetId="1" r:id="rId1"/>
  </sheets>
  <definedNames>
    <definedName name="Alto">'Plan1'!$E$52</definedName>
    <definedName name="_xlnm.Print_Area" localSheetId="0">'Plan1'!$A$1:$C$50</definedName>
    <definedName name="Baixo">'Plan1'!$E$50</definedName>
    <definedName name="Desprezível">'Plan1'!$E$48</definedName>
    <definedName name="Médio">'Plan1'!$E$51</definedName>
    <definedName name="Muito_Alto">'Plan1'!$E$53</definedName>
    <definedName name="Muito_Baixo">'Plan1'!$E$49</definedName>
  </definedNames>
  <calcPr fullCalcOnLoad="1"/>
</workbook>
</file>

<file path=xl/comments1.xml><?xml version="1.0" encoding="utf-8"?>
<comments xmlns="http://schemas.openxmlformats.org/spreadsheetml/2006/main">
  <authors>
    <author>rafael.martins</author>
  </authors>
  <commentList>
    <comment ref="D41" authorId="0">
      <text>
        <r>
          <rPr>
            <b/>
            <sz val="8"/>
            <rFont val="Tahoma"/>
            <family val="2"/>
          </rPr>
          <t>Introdução X Instalação/Manutenção</t>
        </r>
      </text>
    </comment>
  </commentList>
</comments>
</file>

<file path=xl/sharedStrings.xml><?xml version="1.0" encoding="utf-8"?>
<sst xmlns="http://schemas.openxmlformats.org/spreadsheetml/2006/main" count="81" uniqueCount="54">
  <si>
    <t>Funcionários e coabitantes de suas residências têm contato apenas com as aves da granja?</t>
  </si>
  <si>
    <t>Equipamentos e maquinários utilizados pela granja são exclusivos?</t>
  </si>
  <si>
    <t>Realiza tratamento capaz de inativar agentes patogênicos ao final de cada ciclo de produção ou antes da remoção dos dejetos (esterco, cama, carcaças, entre outros)?</t>
  </si>
  <si>
    <t>Há apenas 1 núcleo de reprodução no raio de 3 Km?</t>
  </si>
  <si>
    <t>Nome da granja:</t>
  </si>
  <si>
    <t>sim</t>
  </si>
  <si>
    <t>não</t>
  </si>
  <si>
    <t>alta</t>
  </si>
  <si>
    <t>média</t>
  </si>
  <si>
    <t>baixa</t>
  </si>
  <si>
    <t>&lt; 1 km</t>
  </si>
  <si>
    <t>1 -2 km</t>
  </si>
  <si>
    <t>&gt; 2 km</t>
  </si>
  <si>
    <r>
      <t>RISCO</t>
    </r>
    <r>
      <rPr>
        <b/>
        <sz val="10"/>
        <color indexed="8"/>
        <rFont val="Tahoma"/>
        <family val="2"/>
      </rPr>
      <t xml:space="preserve"> DE INTRODUÇÃO</t>
    </r>
  </si>
  <si>
    <r>
      <t>RISCO</t>
    </r>
    <r>
      <rPr>
        <b/>
        <sz val="10"/>
        <color indexed="8"/>
        <rFont val="Tahoma"/>
        <family val="2"/>
      </rPr>
      <t xml:space="preserve"> DE INSTALAÇÃO/MANUTENÇÃO</t>
    </r>
  </si>
  <si>
    <r>
      <t>RISCO</t>
    </r>
    <r>
      <rPr>
        <b/>
        <sz val="10"/>
        <color indexed="8"/>
        <rFont val="Tahoma"/>
        <family val="2"/>
      </rPr>
      <t xml:space="preserve"> DE DISSEMINAÇÃO</t>
    </r>
  </si>
  <si>
    <t>Funcionários e coabitantes de suas residências ou equipe que presta assistência técnica à granja sob avaliação não acessam a granja de reprodução instalada?</t>
  </si>
  <si>
    <t>Adota procedimentos de banho para ingresso no(s) núcleo(s)?</t>
  </si>
  <si>
    <t>Adota procedimentos de banho para egresso do(s) núcleo(s)?</t>
  </si>
  <si>
    <t>Adota procedimentos de troca de roupa para ingresso no(s) núcleo(s)?</t>
  </si>
  <si>
    <t>Adota procedimentos de troca de roupa para egresso do(s) núcleo(s)?</t>
  </si>
  <si>
    <t>Realiza completa limpeza e desinfecção dos veículos utilizados para abate e remoção de esterco, cama e outros dejetos na entrada da granja ou de seu(s) núcleo(s)?</t>
  </si>
  <si>
    <t>Realiza completa limpeza e desinfecção dos veículos utilizados para abate e remoção de esterco, cama e outros dejetos na saída da granja ou de seu(s) núcleo(s)?</t>
  </si>
  <si>
    <t>Veículos para remoção de dejetos ou para carregamento de aves completam suas cargas exclusivamente com aves ou dejetos da granja?</t>
  </si>
  <si>
    <t>Veículo de ração abastece os silos sem ingressar no(s) núcleo(s) para descarga?</t>
  </si>
  <si>
    <t>A granja sob avaliação e a granja de reprodução instalada utilizam veículos distintos entre elas ou pertencentes a mesma integração/cooperativa?</t>
  </si>
  <si>
    <t>Área interna do(s) núcleo(s) apresenta-se limpa(s) e sem vegetação alta, entulhos, lixo, etc?</t>
  </si>
  <si>
    <t>Área interna do(s) núcleo(s) apresenta-se livre de árvores frutíferas, lavouras e hortas?</t>
  </si>
  <si>
    <t>Não há coleções de águas paradas no raio de 500 metros do(s) núcleo(s) que possam atrair e/ou manter aves silvestres?</t>
  </si>
  <si>
    <t>A distância da granja à via rodoviária principal é igual ou maior que 500 metros?</t>
  </si>
  <si>
    <t>A distância da granja de reprodução instalada à via rodoviária principal é igual ou maior que 500 metros?</t>
  </si>
  <si>
    <t>Realiza período de vazio sanitário de pelo menos 10 dias após a higienização das instalações?</t>
  </si>
  <si>
    <t>Galpões do(s) núcleo(s) possuem piso em alvenaria?</t>
  </si>
  <si>
    <t>A topografia entre a granja sob avaliação e a granja de reprodução instalada é acidentada?</t>
  </si>
  <si>
    <t>Densidade de estabelecimentos avícolas instalados (baixa, media ou alta).</t>
  </si>
  <si>
    <t>Possui POPs para práticas de biosseguridade que contemplem procedimentos de limpeza, desinfecção, detecção precoce e comunicação de doenças?</t>
  </si>
  <si>
    <r>
      <t>RISCO</t>
    </r>
    <r>
      <rPr>
        <b/>
        <sz val="10"/>
        <color indexed="8"/>
        <rFont val="Tahoma"/>
        <family val="2"/>
      </rPr>
      <t xml:space="preserve"> PROPORCIONADO PELA GRANJA SOB AVALIAÇÃO </t>
    </r>
  </si>
  <si>
    <t>O estabelecimento rural cria somente uma espécie de ave e não há criação de suínos neste estabelecimento?</t>
  </si>
  <si>
    <t>Cada núcleo adota sistema de alojamento "tudo-dentro tudo-fora" e aloja aves de mesma idade?</t>
  </si>
  <si>
    <t>Distância  da granja sob avaliação à granja de reprodução instalada                          (&lt;1 km, 1-2 km, &gt; 2 km).</t>
  </si>
  <si>
    <t>Intro X Inst/Manut</t>
  </si>
  <si>
    <t>(IntroxInst)x(Dissem)</t>
  </si>
  <si>
    <t>Desprezível</t>
  </si>
  <si>
    <t>Muito Baixo</t>
  </si>
  <si>
    <t>Baixo</t>
  </si>
  <si>
    <t>Médio</t>
  </si>
  <si>
    <t>Alto</t>
  </si>
  <si>
    <t>Muito Alto</t>
  </si>
  <si>
    <t>DATA:</t>
  </si>
  <si>
    <t>Fiscal de Defesa Agropecuária</t>
  </si>
  <si>
    <t>ADAPAR</t>
  </si>
  <si>
    <t>(Preencher nome)</t>
  </si>
  <si>
    <t>Médico Veterinário</t>
  </si>
  <si>
    <t>PREENCHER NOME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</si>
</sst>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14" fontId="3" fillId="0" borderId="15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304800</xdr:rowOff>
    </xdr:from>
    <xdr:to>
      <xdr:col>2</xdr:col>
      <xdr:colOff>419100</xdr:colOff>
      <xdr:row>4</xdr:row>
      <xdr:rowOff>38100</xdr:rowOff>
    </xdr:to>
    <xdr:sp>
      <xdr:nvSpPr>
        <xdr:cNvPr id="1" name="Text Box 100"/>
        <xdr:cNvSpPr txBox="1">
          <a:spLocks noChangeArrowheads="1"/>
        </xdr:cNvSpPr>
      </xdr:nvSpPr>
      <xdr:spPr>
        <a:xfrm>
          <a:off x="1000125" y="304800"/>
          <a:ext cx="4476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AGÊNCIA DE DEFESA AGROPECUÁRIA DO PARANÁ - ADAPAR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DIRETORIA DE DEFESA AGROPECUÁRIA – DDA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GERÊNCIA DE SAÚDE ANIMAL – GSA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PROGRAMA ESTADUAL DE VIGILÂNCIA E PREVENÇÃO EM DOENÇA DAS AVES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561975</xdr:colOff>
      <xdr:row>0</xdr:row>
      <xdr:rowOff>238125</xdr:rowOff>
    </xdr:from>
    <xdr:to>
      <xdr:col>2</xdr:col>
      <xdr:colOff>1247775</xdr:colOff>
      <xdr:row>3</xdr:row>
      <xdr:rowOff>47625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38125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zoomScalePageLayoutView="150" workbookViewId="0" topLeftCell="A22">
      <selection activeCell="C43" sqref="C43"/>
    </sheetView>
  </sheetViews>
  <sheetFormatPr defaultColWidth="8.8515625" defaultRowHeight="15"/>
  <cols>
    <col min="1" max="1" width="3.00390625" style="1" customWidth="1"/>
    <col min="2" max="2" width="72.8515625" style="2" customWidth="1"/>
    <col min="3" max="3" width="22.421875" style="1" customWidth="1"/>
    <col min="4" max="4" width="10.8515625" style="5" customWidth="1"/>
    <col min="5" max="5" width="16.57421875" style="6" customWidth="1"/>
    <col min="6" max="6" width="19.57421875" style="5" customWidth="1"/>
    <col min="7" max="12" width="8.8515625" style="5" customWidth="1"/>
    <col min="13" max="16384" width="8.8515625" style="1" customWidth="1"/>
  </cols>
  <sheetData>
    <row r="1" spans="1:3" ht="57.75" customHeight="1">
      <c r="A1" s="17"/>
      <c r="B1" s="40"/>
      <c r="C1" s="41"/>
    </row>
    <row r="2" spans="1:3" ht="12.75">
      <c r="A2" s="18"/>
      <c r="B2" s="38"/>
      <c r="C2" s="39"/>
    </row>
    <row r="3" spans="1:3" ht="12.75">
      <c r="A3" s="18"/>
      <c r="B3" s="38"/>
      <c r="C3" s="39"/>
    </row>
    <row r="4" spans="1:3" ht="12.75">
      <c r="A4" s="18"/>
      <c r="B4" s="36"/>
      <c r="C4" s="37"/>
    </row>
    <row r="5" spans="1:3" ht="12.75">
      <c r="A5" s="18"/>
      <c r="B5" s="19"/>
      <c r="C5" s="20"/>
    </row>
    <row r="6" spans="1:3" ht="12.75">
      <c r="A6" s="44" t="s">
        <v>4</v>
      </c>
      <c r="B6" s="45"/>
      <c r="C6" s="46"/>
    </row>
    <row r="7" spans="1:6" ht="12.75">
      <c r="A7" s="21"/>
      <c r="B7" s="42" t="s">
        <v>53</v>
      </c>
      <c r="C7" s="43"/>
      <c r="D7" s="7"/>
      <c r="E7" s="8"/>
      <c r="F7" s="7"/>
    </row>
    <row r="8" spans="1:11" ht="12.75">
      <c r="A8" s="18"/>
      <c r="B8" s="22"/>
      <c r="C8" s="20"/>
      <c r="D8" s="7">
        <v>1</v>
      </c>
      <c r="E8" s="8">
        <v>2</v>
      </c>
      <c r="F8" s="7">
        <v>3</v>
      </c>
      <c r="K8" s="7"/>
    </row>
    <row r="9" spans="1:11" ht="30" customHeight="1">
      <c r="A9" s="23">
        <v>1</v>
      </c>
      <c r="B9" s="4" t="s">
        <v>0</v>
      </c>
      <c r="C9" s="24" t="s">
        <v>6</v>
      </c>
      <c r="D9" s="7">
        <f>IF(C9="sim",0,0.34)</f>
        <v>0.34</v>
      </c>
      <c r="E9" s="8"/>
      <c r="F9" s="7">
        <f>IF(C9="sim",0,0.25)</f>
        <v>0.25</v>
      </c>
      <c r="H9" s="5" t="s">
        <v>5</v>
      </c>
      <c r="K9" s="7"/>
    </row>
    <row r="10" spans="1:11" ht="38.25">
      <c r="A10" s="23">
        <v>2</v>
      </c>
      <c r="B10" s="4" t="s">
        <v>16</v>
      </c>
      <c r="C10" s="24" t="s">
        <v>6</v>
      </c>
      <c r="D10" s="7"/>
      <c r="E10" s="8"/>
      <c r="F10" s="7">
        <f>IF(C10="sim",0,0.25)</f>
        <v>0.25</v>
      </c>
      <c r="H10" s="5" t="s">
        <v>6</v>
      </c>
      <c r="K10" s="7"/>
    </row>
    <row r="11" spans="1:11" ht="12.75">
      <c r="A11" s="23">
        <v>3</v>
      </c>
      <c r="B11" s="4" t="s">
        <v>17</v>
      </c>
      <c r="C11" s="24" t="s">
        <v>6</v>
      </c>
      <c r="D11" s="7">
        <f>IF(C11="sim",0,0.33)</f>
        <v>0.33</v>
      </c>
      <c r="E11" s="8"/>
      <c r="F11" s="7"/>
      <c r="K11" s="7"/>
    </row>
    <row r="12" spans="1:11" ht="12.75">
      <c r="A12" s="23">
        <v>4</v>
      </c>
      <c r="B12" s="4" t="s">
        <v>18</v>
      </c>
      <c r="C12" s="24" t="s">
        <v>6</v>
      </c>
      <c r="D12" s="7"/>
      <c r="E12" s="8"/>
      <c r="F12" s="7">
        <f>IF(C12="sim",0,0.25)</f>
        <v>0.25</v>
      </c>
      <c r="H12" s="5" t="s">
        <v>7</v>
      </c>
      <c r="K12" s="7"/>
    </row>
    <row r="13" spans="1:11" ht="12.75">
      <c r="A13" s="23">
        <v>5</v>
      </c>
      <c r="B13" s="4" t="s">
        <v>19</v>
      </c>
      <c r="C13" s="24" t="s">
        <v>6</v>
      </c>
      <c r="D13" s="7">
        <f>IF(C13="sim",0,0.33)</f>
        <v>0.33</v>
      </c>
      <c r="E13" s="8"/>
      <c r="F13" s="7"/>
      <c r="H13" s="5" t="s">
        <v>8</v>
      </c>
      <c r="K13" s="7"/>
    </row>
    <row r="14" spans="1:11" ht="12.75">
      <c r="A14" s="23">
        <v>6</v>
      </c>
      <c r="B14" s="4" t="s">
        <v>20</v>
      </c>
      <c r="C14" s="24" t="s">
        <v>6</v>
      </c>
      <c r="D14" s="7"/>
      <c r="E14" s="8"/>
      <c r="F14" s="7">
        <f>IF(C14="sim",0,0.25)</f>
        <v>0.25</v>
      </c>
      <c r="H14" s="5" t="s">
        <v>9</v>
      </c>
      <c r="K14" s="7"/>
    </row>
    <row r="15" spans="1:11" ht="38.25">
      <c r="A15" s="23">
        <v>7</v>
      </c>
      <c r="B15" s="4" t="s">
        <v>21</v>
      </c>
      <c r="C15" s="24" t="s">
        <v>6</v>
      </c>
      <c r="D15" s="7">
        <f>IF(C15="sim",0,0.34)</f>
        <v>0.34</v>
      </c>
      <c r="E15" s="8"/>
      <c r="F15" s="7"/>
      <c r="K15" s="7"/>
    </row>
    <row r="16" spans="1:11" ht="38.25">
      <c r="A16" s="23">
        <v>8</v>
      </c>
      <c r="B16" s="4" t="s">
        <v>22</v>
      </c>
      <c r="C16" s="24" t="s">
        <v>6</v>
      </c>
      <c r="D16" s="7"/>
      <c r="E16" s="8"/>
      <c r="F16" s="7">
        <f>IF(C16="sim",0,0.34)</f>
        <v>0.34</v>
      </c>
      <c r="H16" s="5" t="s">
        <v>10</v>
      </c>
      <c r="K16" s="7"/>
    </row>
    <row r="17" spans="1:11" ht="25.5">
      <c r="A17" s="23">
        <v>9</v>
      </c>
      <c r="B17" s="4" t="s">
        <v>23</v>
      </c>
      <c r="C17" s="24" t="s">
        <v>6</v>
      </c>
      <c r="D17" s="7">
        <f>IF(C17="sim",0,0.33)</f>
        <v>0.33</v>
      </c>
      <c r="E17" s="8"/>
      <c r="F17" s="7">
        <f>IF(C17="sim",0,0.33)</f>
        <v>0.33</v>
      </c>
      <c r="H17" s="5" t="s">
        <v>11</v>
      </c>
      <c r="K17" s="7"/>
    </row>
    <row r="18" spans="1:11" ht="25.5">
      <c r="A18" s="23">
        <v>10</v>
      </c>
      <c r="B18" s="4" t="s">
        <v>24</v>
      </c>
      <c r="C18" s="24" t="s">
        <v>6</v>
      </c>
      <c r="D18" s="7">
        <f>IF(C18="sim",0,0.33)</f>
        <v>0.33</v>
      </c>
      <c r="E18" s="8"/>
      <c r="F18" s="7"/>
      <c r="H18" s="5" t="s">
        <v>12</v>
      </c>
      <c r="K18" s="7"/>
    </row>
    <row r="19" spans="1:11" ht="25.5">
      <c r="A19" s="23">
        <v>11</v>
      </c>
      <c r="B19" s="4" t="s">
        <v>25</v>
      </c>
      <c r="C19" s="24" t="s">
        <v>6</v>
      </c>
      <c r="D19" s="7"/>
      <c r="E19" s="8"/>
      <c r="F19" s="7">
        <f>IF(C19="sim",0,0.33)</f>
        <v>0.33</v>
      </c>
      <c r="K19" s="7"/>
    </row>
    <row r="20" spans="1:11" ht="12.75">
      <c r="A20" s="23">
        <v>12</v>
      </c>
      <c r="B20" s="4" t="s">
        <v>1</v>
      </c>
      <c r="C20" s="24" t="s">
        <v>6</v>
      </c>
      <c r="D20" s="7">
        <f>IF(C20="sim",0,1)</f>
        <v>1</v>
      </c>
      <c r="E20" s="8"/>
      <c r="F20" s="7">
        <f>IF(C20="sim",0,1)</f>
        <v>1</v>
      </c>
      <c r="K20" s="7"/>
    </row>
    <row r="21" spans="1:11" ht="25.5">
      <c r="A21" s="23">
        <v>13</v>
      </c>
      <c r="B21" s="4" t="s">
        <v>26</v>
      </c>
      <c r="C21" s="24" t="s">
        <v>6</v>
      </c>
      <c r="D21" s="7">
        <f>IF(C21="sim",0,0.34)</f>
        <v>0.34</v>
      </c>
      <c r="E21" s="8">
        <f>IF(C21="sim",0,0.33)</f>
        <v>0.33</v>
      </c>
      <c r="F21" s="7"/>
      <c r="K21" s="7"/>
    </row>
    <row r="22" spans="1:11" ht="25.5">
      <c r="A22" s="23">
        <v>14</v>
      </c>
      <c r="B22" s="4" t="s">
        <v>27</v>
      </c>
      <c r="C22" s="24" t="s">
        <v>6</v>
      </c>
      <c r="D22" s="7">
        <f>IF(C22="sim",0,0.33)</f>
        <v>0.33</v>
      </c>
      <c r="E22" s="8">
        <f>IF(C22="sim",0,0.33)</f>
        <v>0.33</v>
      </c>
      <c r="F22" s="7"/>
      <c r="K22" s="7"/>
    </row>
    <row r="23" spans="1:11" ht="25.5">
      <c r="A23" s="23">
        <v>15</v>
      </c>
      <c r="B23" s="4" t="s">
        <v>28</v>
      </c>
      <c r="C23" s="24" t="s">
        <v>6</v>
      </c>
      <c r="D23" s="7">
        <f>IF(C23="sim",0,0.33)</f>
        <v>0.33</v>
      </c>
      <c r="E23" s="8">
        <f>IF(C23="sim",0,0.34)</f>
        <v>0.34</v>
      </c>
      <c r="F23" s="7"/>
      <c r="K23" s="7"/>
    </row>
    <row r="24" spans="1:11" ht="25.5">
      <c r="A24" s="23">
        <v>16</v>
      </c>
      <c r="B24" s="4" t="s">
        <v>37</v>
      </c>
      <c r="C24" s="24" t="s">
        <v>6</v>
      </c>
      <c r="D24" s="7">
        <f>IF(C24="sim",0,1)</f>
        <v>1</v>
      </c>
      <c r="E24" s="8">
        <f>IF(C24="sim",0,1)</f>
        <v>1</v>
      </c>
      <c r="F24" s="7"/>
      <c r="K24" s="7"/>
    </row>
    <row r="25" spans="1:6" ht="25.5">
      <c r="A25" s="23">
        <v>17</v>
      </c>
      <c r="B25" s="4" t="s">
        <v>29</v>
      </c>
      <c r="C25" s="24" t="s">
        <v>6</v>
      </c>
      <c r="D25" s="7">
        <f>IF(C25="sim",0,1)</f>
        <v>1</v>
      </c>
      <c r="E25" s="8"/>
      <c r="F25" s="7">
        <f>IF(C25="sim",0,0.5)</f>
        <v>0.5</v>
      </c>
    </row>
    <row r="26" spans="1:6" ht="25.5">
      <c r="A26" s="23">
        <v>18</v>
      </c>
      <c r="B26" s="4" t="s">
        <v>30</v>
      </c>
      <c r="C26" s="24" t="s">
        <v>6</v>
      </c>
      <c r="D26" s="7"/>
      <c r="E26" s="8"/>
      <c r="F26" s="7">
        <f>IF(C26="sim",0,0.5)</f>
        <v>0.5</v>
      </c>
    </row>
    <row r="27" spans="1:6" ht="25.5">
      <c r="A27" s="23">
        <v>19</v>
      </c>
      <c r="B27" s="4" t="s">
        <v>38</v>
      </c>
      <c r="C27" s="24" t="s">
        <v>6</v>
      </c>
      <c r="D27" s="7"/>
      <c r="E27" s="8">
        <f>IF(C27="sim",0,1)</f>
        <v>1</v>
      </c>
      <c r="F27" s="7"/>
    </row>
    <row r="28" spans="1:6" ht="25.5">
      <c r="A28" s="23">
        <v>20</v>
      </c>
      <c r="B28" s="4" t="s">
        <v>31</v>
      </c>
      <c r="C28" s="24" t="s">
        <v>6</v>
      </c>
      <c r="D28" s="7"/>
      <c r="E28" s="8">
        <f>IF(C28="sim",0,1)</f>
        <v>1</v>
      </c>
      <c r="F28" s="7"/>
    </row>
    <row r="29" spans="1:6" ht="38.25">
      <c r="A29" s="23">
        <v>21</v>
      </c>
      <c r="B29" s="4" t="s">
        <v>35</v>
      </c>
      <c r="C29" s="24" t="s">
        <v>6</v>
      </c>
      <c r="D29" s="7"/>
      <c r="E29" s="8">
        <f>IF(C29="sim",0,1)</f>
        <v>1</v>
      </c>
      <c r="F29" s="7"/>
    </row>
    <row r="30" spans="1:6" ht="38.25">
      <c r="A30" s="23">
        <v>22</v>
      </c>
      <c r="B30" s="4" t="s">
        <v>2</v>
      </c>
      <c r="C30" s="24" t="s">
        <v>6</v>
      </c>
      <c r="D30" s="7"/>
      <c r="E30" s="8">
        <f>IF(C30="sim",0,1)</f>
        <v>1</v>
      </c>
      <c r="F30" s="7">
        <f>IF(C30="sim",0,1)</f>
        <v>1</v>
      </c>
    </row>
    <row r="31" spans="1:6" ht="12.75">
      <c r="A31" s="23">
        <v>23</v>
      </c>
      <c r="B31" s="4" t="s">
        <v>32</v>
      </c>
      <c r="C31" s="24" t="s">
        <v>6</v>
      </c>
      <c r="D31" s="7"/>
      <c r="E31" s="8">
        <f>IF(C31="sim",0,1)</f>
        <v>1</v>
      </c>
      <c r="F31" s="7"/>
    </row>
    <row r="32" spans="1:6" ht="12.75">
      <c r="A32" s="23">
        <v>24</v>
      </c>
      <c r="B32" s="4" t="s">
        <v>3</v>
      </c>
      <c r="C32" s="24" t="s">
        <v>6</v>
      </c>
      <c r="D32" s="7"/>
      <c r="E32" s="9"/>
      <c r="F32" s="7">
        <f>IF(C32="sim",0,0.5)</f>
        <v>0.5</v>
      </c>
    </row>
    <row r="33" spans="1:6" ht="25.5">
      <c r="A33" s="23">
        <v>25</v>
      </c>
      <c r="B33" s="4" t="s">
        <v>33</v>
      </c>
      <c r="C33" s="24" t="s">
        <v>6</v>
      </c>
      <c r="D33" s="7"/>
      <c r="E33" s="9"/>
      <c r="F33" s="7">
        <f>IF(C33="sim",0,0.5)</f>
        <v>0.5</v>
      </c>
    </row>
    <row r="34" spans="1:6" ht="12.75">
      <c r="A34" s="23">
        <v>26</v>
      </c>
      <c r="B34" s="4" t="s">
        <v>34</v>
      </c>
      <c r="C34" s="24" t="s">
        <v>7</v>
      </c>
      <c r="D34" s="7">
        <f>IF(C34="alta",1,IF(C34="média",0.5,IF(C34="baixa",0,)))</f>
        <v>1</v>
      </c>
      <c r="E34" s="8"/>
      <c r="F34" s="7">
        <f>IF(C34="alta",0.5,IF(C34="média",0.25,IF(C34="baixa",0,)))</f>
        <v>0.5</v>
      </c>
    </row>
    <row r="35" spans="1:6" ht="25.5">
      <c r="A35" s="23">
        <v>27</v>
      </c>
      <c r="B35" s="4" t="s">
        <v>39</v>
      </c>
      <c r="C35" s="24" t="s">
        <v>10</v>
      </c>
      <c r="D35" s="7"/>
      <c r="E35" s="8"/>
      <c r="F35" s="7">
        <f>IF(C35="&lt; 1 km",0.5,IF(C35="1 -2 km",0.25,IF(C35="&gt; 2 km",0,)))</f>
        <v>0.5</v>
      </c>
    </row>
    <row r="36" spans="1:6" ht="9.75" customHeight="1">
      <c r="A36" s="18"/>
      <c r="B36" s="25"/>
      <c r="C36" s="26"/>
      <c r="D36" s="7"/>
      <c r="E36" s="8"/>
      <c r="F36" s="7"/>
    </row>
    <row r="37" spans="1:6" ht="12.75">
      <c r="A37" s="27"/>
      <c r="B37" s="3" t="s">
        <v>13</v>
      </c>
      <c r="C37" s="28" t="str">
        <f>IF(D37=0,"Desprezível",IF(AND(D37&gt;0,D37&lt;=1.4),"Muito baixo",IF(AND(D37&gt;1.4,D37&lt;=2.8),"Baixo",IF(AND(D37&gt;2.8,D37&lt;=4.2),"Médio",IF(AND(D37&gt;4.2,D37&lt;=5.6),"Alto",IF(AND(D37&gt;5.6,D37&lt;=7),"Muito alto",""))))))</f>
        <v>Muito alto</v>
      </c>
      <c r="D37" s="7">
        <f>SUM(D9:D35)</f>
        <v>7</v>
      </c>
      <c r="E37" s="8"/>
      <c r="F37" s="7"/>
    </row>
    <row r="38" spans="1:6" ht="12.75">
      <c r="A38" s="27"/>
      <c r="B38" s="3" t="s">
        <v>14</v>
      </c>
      <c r="C38" s="28" t="str">
        <f>IF(D38=0,"Desprezível",IF(AND(D38&gt;0,D38&lt;=1.4),"Muito baixo",IF(AND(D38&gt;1.4,D38&lt;=2.8),"Baixo",IF(AND(D38&gt;2.8,D38&lt;=4.2),"Médio",IF(AND(D38&gt;4.2,D38&lt;=5.6),"Alto",IF(AND(D38&gt;5.6,D38&lt;=7),"Muito alto",""))))))</f>
        <v>Muito alto</v>
      </c>
      <c r="D38" s="7">
        <f>SUM(E9:E35)</f>
        <v>7</v>
      </c>
      <c r="E38" s="8"/>
      <c r="F38" s="7"/>
    </row>
    <row r="39" spans="1:6" ht="12.75">
      <c r="A39" s="27"/>
      <c r="B39" s="3" t="s">
        <v>15</v>
      </c>
      <c r="C39" s="28" t="str">
        <f>IF(D39=0,"Desprezível",IF(AND(D39&gt;0,D39&lt;=1.4),"Muito baixo",IF(AND(D39&gt;1.4,D39&lt;=2.8),"Baixo",IF(AND(D39&gt;2.8,D39&lt;=4.2),"Médio",IF(AND(D39&gt;4.2,D39&lt;=5.6),"Alto",IF(AND(D39&gt;5.6,D39&lt;=7),"Muito alto",""))))))</f>
        <v>Muito alto</v>
      </c>
      <c r="D39" s="7">
        <f>SUM(F9:F35)</f>
        <v>7</v>
      </c>
      <c r="E39" s="8"/>
      <c r="F39" s="7"/>
    </row>
    <row r="40" spans="1:3" ht="9.75" customHeight="1">
      <c r="A40" s="18"/>
      <c r="B40" s="25"/>
      <c r="C40" s="26"/>
    </row>
    <row r="41" spans="1:4" ht="12.75">
      <c r="A41" s="27"/>
      <c r="B41" s="3" t="s">
        <v>36</v>
      </c>
      <c r="C41" s="28" t="str">
        <f>IF(F48="Desprezível","Desprezível","")&amp;IF(F49="Muito Baixo","Muito Baixo","")&amp;IF(F50="Baixo","Baixo","")&amp;IF(F51="Médio","Médio","")&amp;IF(F52="Alto","Alto","")&amp;IF(F53="Muito Alto","Muito Alto","")</f>
        <v>Muito Alto</v>
      </c>
      <c r="D41" s="6" t="str">
        <f>IF(Desprezível="Desprezível","Desprezível","")&amp;IF(Muito_Baixo="Muito Baixo","Muito Baixo","")&amp;IF(Baixo="Baixo","Baixo","")&amp;IF(Médio="Médio","Médio","")&amp;IF(Alto="Alto","Alto","")&amp;IF(Muito_Alto="Muito Alto","Muito Alto","")</f>
        <v>Muito Alto</v>
      </c>
    </row>
    <row r="42" spans="1:3" ht="13.5" thickBot="1">
      <c r="A42" s="18"/>
      <c r="B42" s="25"/>
      <c r="C42" s="20"/>
    </row>
    <row r="43" spans="1:3" ht="13.5" thickBot="1">
      <c r="A43" s="18"/>
      <c r="B43" s="29" t="s">
        <v>48</v>
      </c>
      <c r="C43" s="16"/>
    </row>
    <row r="44" spans="1:3" ht="15">
      <c r="A44" s="18"/>
      <c r="B44" s="30" t="s">
        <v>51</v>
      </c>
      <c r="C44" s="31"/>
    </row>
    <row r="45" spans="1:7" ht="15">
      <c r="A45" s="18"/>
      <c r="B45" s="32" t="s">
        <v>49</v>
      </c>
      <c r="C45" s="20"/>
      <c r="D45" s="10"/>
      <c r="E45" s="11"/>
      <c r="F45" s="10"/>
      <c r="G45" s="10"/>
    </row>
    <row r="46" spans="1:7" ht="15">
      <c r="A46" s="18"/>
      <c r="B46" s="32" t="s">
        <v>52</v>
      </c>
      <c r="C46" s="20"/>
      <c r="D46" s="10"/>
      <c r="E46" s="11"/>
      <c r="F46" s="10"/>
      <c r="G46" s="10"/>
    </row>
    <row r="47" spans="1:7" ht="15">
      <c r="A47" s="18"/>
      <c r="B47" s="32" t="s">
        <v>50</v>
      </c>
      <c r="C47" s="20"/>
      <c r="D47" s="10"/>
      <c r="E47" s="12" t="s">
        <v>40</v>
      </c>
      <c r="F47" s="13" t="s">
        <v>41</v>
      </c>
      <c r="G47" s="10"/>
    </row>
    <row r="48" spans="1:7" ht="15">
      <c r="A48" s="18"/>
      <c r="B48" s="32"/>
      <c r="C48" s="20"/>
      <c r="D48" s="10" t="s">
        <v>42</v>
      </c>
      <c r="E48" s="11">
        <f>IF(AND(C37="Desprezível",C38="Desprezível"),"Desprezível","")</f>
      </c>
      <c r="F48" s="11">
        <f>IF(AND(D41="Desprezível",C39="Desprezível"),"Desprezível","")</f>
      </c>
      <c r="G48" s="10"/>
    </row>
    <row r="49" spans="1:7" ht="15">
      <c r="A49" s="18"/>
      <c r="B49" s="32"/>
      <c r="C49" s="20"/>
      <c r="D49" s="10" t="s">
        <v>43</v>
      </c>
      <c r="E49" s="14">
        <f>IF(OR(AND(C37="Desprezível",C38="Muito Baixo"),AND(C37="Desprezível",C38="Baixo"),AND(C37="Muito Baixo",C38="Desprezível"),AND(C37="Muito Baixo",C38="Muito Baixo"),AND(C37="Baixo",C38="Desprezível")),"Muito Baixo","")</f>
      </c>
      <c r="F49" s="14">
        <f>IF(OR(AND(D41="Desprezível",C39="Muito Baixo"),AND(D41="Desprezível",C39="Baixo"),AND(D41="Muito Baixo",C39="Desprezível"),AND(D41="Muito Baixo",C39="Muito Baixo"),AND(D41="Baixo",C39="Desprezível")),"Muito Baixo","")</f>
      </c>
      <c r="G49" s="10"/>
    </row>
    <row r="50" spans="1:7" ht="15.75" thickBot="1">
      <c r="A50" s="33"/>
      <c r="B50" s="34"/>
      <c r="C50" s="35"/>
      <c r="D50" s="10" t="s">
        <v>44</v>
      </c>
      <c r="E50" s="15">
        <f>IF(OR(AND(C37="Desprezível",C38="Médio"),AND(C37="Desprezível",C38="Alto"),AND(C37="Muito Baixo",C38="Baixo"),AND(C37="Muito Baixo",C38="Médio"),AND(C37="Baixo",C38="Muito Baixo"),AND(C37="Baixo",C38="Baixo"),AND(C37="Médio",C38="Desprezível"),AND(C37="Médio",C38="Muito Baixo"),AND(C37="Alto",C38="Desprezível")),"Baixo","")</f>
      </c>
      <c r="F50" s="15">
        <f>IF(OR(AND(D41="Desprezível",C39="Médio"),AND(D41="Desprezível",C39="Alto"),AND(D41="Muito Baixo",C39="Baixo"),AND(D41="Muito Baixo",C39="Médio"),AND(D41="Baixo",C39="Muito Baixo"),AND(D41="Baixo",C39="Baixo"),AND(D41="Médio",C39="Desprezível"),AND(D41="Médio",C39="Muito Baixo"),AND(D41="Alto",C39="Desprezível")),"Baixo","")</f>
      </c>
      <c r="G50" s="10"/>
    </row>
    <row r="51" spans="4:7" ht="15">
      <c r="D51" s="10" t="s">
        <v>45</v>
      </c>
      <c r="E51" s="15">
        <f>IF(OR(AND(C37="Desprezível",C38="Muito Alto"),AND(C37="Muito Baixo",C38="Alto"),AND(C37="Muito Baixo",C38="Muito Alto"),AND(C37="Baixo",C38="Médio"),AND(C37="Baixo",C38="Alto"),AND(C37="Médio",C38="Baixo"),AND(C37="Médio",C38="Médio"),AND(C37="Alto",C38="Muito Baixo"),AND(C37="Alto",C38="Baixo"),AND(C37="Muito Alto",C38="Desprezível"),AND(C37="Muito Alto",C38="Muito Baixo")),"Médio","")</f>
      </c>
      <c r="F51" s="15">
        <f>IF(OR(AND(D41="Desprezível",C39="Muito Alto"),AND(D41="Muito Baixo",C39="Alto"),AND(D41="Muito Baixo",C39="Muito Alto"),AND(D41="Baixo",C39="Médio"),AND(D41="Baixo",C39="Alto"),AND(D41="Médio",C39="Baixo"),AND(D41="Médio",C39="Médio"),AND(D41="Alto",C39="Muito Baixo"),AND(D41="Alto",C39="Baixo"),AND(D41="Muito Alto",C39="Desprezível"),AND(D41="Muito Alto",C39="Muito Baixo")),"Médio","")</f>
      </c>
      <c r="G51" s="10"/>
    </row>
    <row r="52" spans="4:7" ht="15">
      <c r="D52" s="10" t="s">
        <v>46</v>
      </c>
      <c r="E52" s="15">
        <f>IF(OR(AND(C37="Baixo",C38="Muito Alto"),AND(C37="Médio",C38="Alto"),AND(C37="Médio",C38="Muito Alto"),AND(C37="Alto",C38="Médio"),AND(C37="Alto",C38="Alto"),AND(C37="Muito Alto",C38="Baixo"),AND(C37="Muito Alto",C38="Médio")),"Alto","")</f>
      </c>
      <c r="F52" s="15">
        <f>IF(OR(AND(D41="Baixo",C39="Muito Alto"),AND(D41="Médio",C39="Alto"),AND(D41="Médio",C39="Muito Alto"),AND(D41="Alto",C39="Médio"),AND(D41="Alto",C39="Alto"),AND(D41="Muito Alto",C39="Baixo"),AND(D41="Muito Alto",C39="Médio")),"Alto","")</f>
      </c>
      <c r="G52" s="10"/>
    </row>
    <row r="53" spans="4:7" ht="15">
      <c r="D53" s="10" t="s">
        <v>47</v>
      </c>
      <c r="E53" s="15" t="str">
        <f>IF(OR(AND(C37="Alto",C38="Muito Alto"),AND(C37="Muito Alto",C38="Alto"),AND(C37="Muito Alto",C38="Muito Alto")),"Muito Alto","")</f>
        <v>Muito Alto</v>
      </c>
      <c r="F53" s="15" t="str">
        <f>IF(OR(AND(D41="Alto",C39="Muito Alto"),AND(D41="Muito Alto",C39="Alto"),AND(D41="Muito Alto",C39="Muito Alto")),"Muito Alto","")</f>
        <v>Muito Alto</v>
      </c>
      <c r="G53" s="10"/>
    </row>
    <row r="54" spans="4:7" ht="12.75">
      <c r="D54" s="10"/>
      <c r="E54" s="11"/>
      <c r="F54" s="10"/>
      <c r="G54" s="10"/>
    </row>
  </sheetData>
  <sheetProtection selectLockedCells="1"/>
  <mergeCells count="5">
    <mergeCell ref="B3:C3"/>
    <mergeCell ref="B2:C2"/>
    <mergeCell ref="B1:C1"/>
    <mergeCell ref="B7:C7"/>
    <mergeCell ref="A6:C6"/>
  </mergeCells>
  <dataValidations count="3">
    <dataValidation type="list" allowBlank="1" showInputMessage="1" showErrorMessage="1" sqref="I8 C9:C33">
      <formula1>$H$9:$H$10</formula1>
    </dataValidation>
    <dataValidation type="list" allowBlank="1" showInputMessage="1" showErrorMessage="1" sqref="C34">
      <formula1>$H$12:$H$14</formula1>
    </dataValidation>
    <dataValidation type="list" allowBlank="1" showInputMessage="1" showErrorMessage="1" sqref="C35">
      <formula1>$H$16:$H$18</formula1>
    </dataValidation>
  </dataValidations>
  <printOptions/>
  <pageMargins left="0.5092592592592593" right="0.07407407407407407" top="0.4166666666666667" bottom="0.037037037037037035" header="0.1574074074074074" footer="0.037037037037037035"/>
  <pageSetup horizontalDpi="600" verticalDpi="600" orientation="portrait" paperSize="9" scale="86" r:id="rId5"/>
  <colBreaks count="1" manualBreakCount="1">
    <brk id="4" max="65535" man="1"/>
  </colBreaks>
  <drawing r:id="rId4"/>
  <legacyDrawing r:id="rId3"/>
  <oleObjects>
    <oleObject progId="Word.Picture.8" shapeId="5976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cassianokahlow</cp:lastModifiedBy>
  <cp:lastPrinted>2015-09-15T15:05:09Z</cp:lastPrinted>
  <dcterms:created xsi:type="dcterms:W3CDTF">2013-07-17T19:16:32Z</dcterms:created>
  <dcterms:modified xsi:type="dcterms:W3CDTF">2015-09-15T15:05:22Z</dcterms:modified>
  <cp:category/>
  <cp:version/>
  <cp:contentType/>
  <cp:contentStatus/>
</cp:coreProperties>
</file>